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larissashaw/Library/CloudStorage/GoogleDrive-shaw.klarissa8@gmail.com/My Drive/AA_University/Demi 2025/MSB minicourse/"/>
    </mc:Choice>
  </mc:AlternateContent>
  <xr:revisionPtr revIDLastSave="0" documentId="13_ncr:1_{310DEECB-73E8-4547-8AE7-3E3B1065DD54}" xr6:coauthVersionLast="47" xr6:coauthVersionMax="47" xr10:uidLastSave="{00000000-0000-0000-0000-000000000000}"/>
  <bookViews>
    <workbookView xWindow="4700" yWindow="3200" windowWidth="27240" windowHeight="20140" xr2:uid="{172F79E1-63E0-DA43-9378-5A5D67DEE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5" i="1"/>
  <c r="B36" i="1"/>
  <c r="B37" i="1"/>
  <c r="B33" i="1"/>
  <c r="D37" i="1"/>
  <c r="A37" i="1"/>
  <c r="D36" i="1"/>
  <c r="A36" i="1"/>
  <c r="F36" i="1" s="1"/>
  <c r="D35" i="1"/>
  <c r="A35" i="1"/>
  <c r="F35" i="1" s="1"/>
  <c r="D34" i="1"/>
  <c r="A34" i="1"/>
  <c r="F34" i="1" s="1"/>
  <c r="D33" i="1"/>
  <c r="A33" i="1"/>
  <c r="F33" i="1" s="1"/>
  <c r="D29" i="1"/>
  <c r="B29" i="1"/>
  <c r="A29" i="1"/>
  <c r="F29" i="1" s="1"/>
  <c r="D28" i="1"/>
  <c r="B28" i="1"/>
  <c r="A28" i="1"/>
  <c r="F28" i="1" s="1"/>
  <c r="D27" i="1"/>
  <c r="B27" i="1"/>
  <c r="A27" i="1"/>
  <c r="F27" i="1" s="1"/>
  <c r="D26" i="1"/>
  <c r="B26" i="1"/>
  <c r="A26" i="1"/>
  <c r="F26" i="1" s="1"/>
  <c r="D25" i="1"/>
  <c r="B25" i="1"/>
  <c r="A25" i="1"/>
  <c r="F25" i="1" s="1"/>
  <c r="D19" i="1"/>
  <c r="A19" i="1"/>
  <c r="E19" i="1" s="1"/>
  <c r="D18" i="1"/>
  <c r="A18" i="1"/>
  <c r="E18" i="1" s="1"/>
  <c r="D17" i="1"/>
  <c r="E17" i="1" s="1"/>
  <c r="A17" i="1"/>
  <c r="D13" i="1"/>
  <c r="B13" i="1"/>
  <c r="A13" i="1"/>
  <c r="G13" i="1" s="1"/>
  <c r="D12" i="1"/>
  <c r="B12" i="1"/>
  <c r="A12" i="1"/>
  <c r="G12" i="1" s="1"/>
  <c r="D11" i="1"/>
  <c r="B11" i="1"/>
  <c r="A11" i="1"/>
  <c r="G11" i="1" s="1"/>
  <c r="D10" i="1"/>
  <c r="B10" i="1"/>
  <c r="A10" i="1"/>
  <c r="D9" i="1"/>
  <c r="B9" i="1"/>
  <c r="A9" i="1"/>
  <c r="G9" i="1" s="1"/>
  <c r="F37" i="1" l="1"/>
  <c r="G10" i="1"/>
</calcChain>
</file>

<file path=xl/sharedStrings.xml><?xml version="1.0" encoding="utf-8"?>
<sst xmlns="http://schemas.openxmlformats.org/spreadsheetml/2006/main" count="43" uniqueCount="33">
  <si>
    <t>Km</t>
  </si>
  <si>
    <t>Stock concentrations</t>
  </si>
  <si>
    <t>Km(NADH)=    0.03 mM</t>
  </si>
  <si>
    <r>
      <t xml:space="preserve">[NADH]   = 1 </t>
    </r>
    <r>
      <rPr>
        <sz val="12"/>
        <color theme="1"/>
        <rFont val="Aptos Narrow"/>
        <family val="2"/>
        <scheme val="minor"/>
      </rPr>
      <t>mM</t>
    </r>
  </si>
  <si>
    <t>Km(NAD+)=      0.5 mM</t>
  </si>
  <si>
    <r>
      <t xml:space="preserve">[NAD+]  </t>
    </r>
    <r>
      <rPr>
        <sz val="12"/>
        <color theme="1"/>
        <rFont val="Aptos Narrow"/>
        <family val="2"/>
        <scheme val="minor"/>
      </rPr>
      <t>=</t>
    </r>
    <r>
      <rPr>
        <b/>
        <sz val="11"/>
        <color theme="1"/>
        <rFont val="Aptos Narrow"/>
        <family val="2"/>
        <scheme val="minor"/>
      </rPr>
      <t xml:space="preserve"> 20 </t>
    </r>
    <r>
      <rPr>
        <sz val="12"/>
        <color theme="1"/>
        <rFont val="Aptos Narrow"/>
        <family val="2"/>
        <scheme val="minor"/>
      </rPr>
      <t>mM</t>
    </r>
  </si>
  <si>
    <t>Km(Pyr)=           1 mM</t>
  </si>
  <si>
    <r>
      <t xml:space="preserve">[Pyr]      </t>
    </r>
    <r>
      <rPr>
        <sz val="12"/>
        <color theme="1"/>
        <rFont val="Aptos Narrow"/>
        <family val="2"/>
        <scheme val="minor"/>
      </rPr>
      <t>=</t>
    </r>
    <r>
      <rPr>
        <b/>
        <sz val="11"/>
        <color theme="1"/>
        <rFont val="Aptos Narrow"/>
        <family val="2"/>
        <scheme val="minor"/>
      </rPr>
      <t xml:space="preserve"> 20 </t>
    </r>
    <r>
      <rPr>
        <sz val="12"/>
        <color theme="1"/>
        <rFont val="Aptos Narrow"/>
        <family val="2"/>
        <scheme val="minor"/>
      </rPr>
      <t>mM</t>
    </r>
  </si>
  <si>
    <t>Km(Lac)=             10 mM</t>
  </si>
  <si>
    <r>
      <t xml:space="preserve">[Lac] </t>
    </r>
    <r>
      <rPr>
        <sz val="12"/>
        <color theme="1"/>
        <rFont val="Aptos Narrow"/>
        <family val="2"/>
        <scheme val="minor"/>
      </rPr>
      <t xml:space="preserve">= </t>
    </r>
    <r>
      <rPr>
        <b/>
        <sz val="11"/>
        <color theme="1"/>
        <rFont val="Aptos Narrow"/>
        <family val="2"/>
        <scheme val="minor"/>
      </rPr>
      <t xml:space="preserve"> 500 m</t>
    </r>
    <r>
      <rPr>
        <sz val="12"/>
        <color theme="1"/>
        <rFont val="Aptos Narrow"/>
        <family val="2"/>
        <scheme val="minor"/>
      </rPr>
      <t>M</t>
    </r>
  </si>
  <si>
    <r>
      <t xml:space="preserve">A: Product inhibition varying </t>
    </r>
    <r>
      <rPr>
        <b/>
        <sz val="11"/>
        <color rgb="FFFF0000"/>
        <rFont val="Aptos Narrow"/>
        <family val="2"/>
        <scheme val="minor"/>
      </rPr>
      <t>NADH</t>
    </r>
  </si>
  <si>
    <t>Reverse</t>
  </si>
  <si>
    <t>NAD (0.5 mM)</t>
  </si>
  <si>
    <t>Lac (100 mM)</t>
  </si>
  <si>
    <t>LDH</t>
  </si>
  <si>
    <t>NADH uL</t>
  </si>
  <si>
    <t>NADH mM</t>
  </si>
  <si>
    <t>Hydrazine</t>
  </si>
  <si>
    <t>Buffer</t>
  </si>
  <si>
    <t>B: Without Hydrazine</t>
  </si>
  <si>
    <t>Equilibrium experiment 15-30min per reaction. In duplicate</t>
  </si>
  <si>
    <t>Lac uL</t>
  </si>
  <si>
    <t>Lac mM</t>
  </si>
  <si>
    <t>NAD (5 mM)</t>
  </si>
  <si>
    <r>
      <t xml:space="preserve">C: Product inhibition varying </t>
    </r>
    <r>
      <rPr>
        <b/>
        <sz val="11"/>
        <color rgb="FFFF0000"/>
        <rFont val="Aptos Narrow"/>
        <family val="2"/>
        <scheme val="minor"/>
      </rPr>
      <t>NAD</t>
    </r>
  </si>
  <si>
    <t>Forward</t>
  </si>
  <si>
    <t>NADH (0.03 mM)</t>
  </si>
  <si>
    <t>Pyr (10 mM)</t>
  </si>
  <si>
    <t>NAD uL</t>
  </si>
  <si>
    <t>NAD mM</t>
  </si>
  <si>
    <r>
      <t xml:space="preserve">D: Product inhibition varying </t>
    </r>
    <r>
      <rPr>
        <b/>
        <sz val="11"/>
        <color rgb="FFFF0000"/>
        <rFont val="Aptos Narrow"/>
        <family val="2"/>
        <scheme val="minor"/>
      </rPr>
      <t>Lac</t>
    </r>
  </si>
  <si>
    <t>Pyr (1 mM)</t>
  </si>
  <si>
    <t>NADH (0.3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</si>
</sst>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21">
    <border>
      <left/>
      <right/>
      <top/>
      <bottom/>
      <diagonal/>
    </border>
    <border>
      <left style="thin">
        <color rgb="FFF4B084"/>
      </left>
      <right/>
      <top style="thin">
        <color rgb="FFF4B084"/>
      </top>
      <bottom style="thin">
        <color rgb="FFF4B084"/>
      </bottom>
      <diagonal/>
    </border>
    <border>
      <left/>
      <right/>
      <top style="thin">
        <color rgb="FFF4B084"/>
      </top>
      <bottom style="thin">
        <color rgb="FFF4B084"/>
      </bottom>
      <diagonal/>
    </border>
    <border>
      <left/>
      <right style="thin">
        <color rgb="FFF4B084"/>
      </right>
      <top style="thin">
        <color rgb="FFF4B084"/>
      </top>
      <bottom style="thin">
        <color rgb="FFF4B084"/>
      </bottom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/>
      <diagonal/>
    </border>
    <border>
      <left style="thin">
        <color rgb="FFF4B084"/>
      </left>
      <right/>
      <top style="thin">
        <color rgb="FFF4B084"/>
      </top>
      <bottom/>
      <diagonal/>
    </border>
    <border>
      <left/>
      <right style="thin">
        <color rgb="FFF4B084"/>
      </right>
      <top style="thin">
        <color rgb="FFF4B084"/>
      </top>
      <bottom/>
      <diagonal/>
    </border>
    <border>
      <left style="thin">
        <color rgb="FFF4B084"/>
      </left>
      <right/>
      <top/>
      <bottom/>
      <diagonal/>
    </border>
    <border>
      <left/>
      <right style="thin">
        <color rgb="FFF4B084"/>
      </right>
      <top/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rgb="FFF4B084"/>
      </left>
      <right/>
      <top/>
      <bottom style="thin">
        <color rgb="FFF4B084"/>
      </bottom>
      <diagonal/>
    </border>
    <border>
      <left/>
      <right style="thin">
        <color rgb="FFF4B084"/>
      </right>
      <top/>
      <bottom style="thin">
        <color rgb="FFF4B084"/>
      </bottom>
      <diagonal/>
    </border>
    <border>
      <left/>
      <right/>
      <top style="thin">
        <color rgb="FFF4B08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0" xfId="0" applyBorder="1"/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8540-7588-FC4A-9401-E6759A80384B}">
  <sheetPr>
    <pageSetUpPr fitToPage="1"/>
  </sheetPr>
  <dimension ref="A1:H37"/>
  <sheetViews>
    <sheetView tabSelected="1" workbookViewId="0">
      <selection activeCell="K29" sqref="K29"/>
    </sheetView>
  </sheetViews>
  <sheetFormatPr baseColWidth="10" defaultRowHeight="16" x14ac:dyDescent="0.2"/>
  <cols>
    <col min="1" max="1" width="13.6640625" bestFit="1" customWidth="1"/>
    <col min="2" max="2" width="12.6640625" bestFit="1" customWidth="1"/>
  </cols>
  <sheetData>
    <row r="1" spans="1:8" x14ac:dyDescent="0.2">
      <c r="A1" s="41" t="s">
        <v>0</v>
      </c>
      <c r="B1" s="42"/>
      <c r="C1" s="43"/>
      <c r="D1" s="41" t="s">
        <v>1</v>
      </c>
      <c r="E1" s="42"/>
      <c r="F1" s="43"/>
    </row>
    <row r="2" spans="1:8" x14ac:dyDescent="0.2">
      <c r="A2" s="29" t="s">
        <v>2</v>
      </c>
      <c r="B2" s="30"/>
      <c r="C2" s="30"/>
      <c r="D2" s="31" t="s">
        <v>3</v>
      </c>
      <c r="E2" s="30"/>
      <c r="F2" s="44"/>
      <c r="G2" s="23"/>
      <c r="H2" s="24"/>
    </row>
    <row r="3" spans="1:8" x14ac:dyDescent="0.2">
      <c r="A3" s="29" t="s">
        <v>4</v>
      </c>
      <c r="B3" s="30"/>
      <c r="C3" s="30"/>
      <c r="D3" s="31" t="s">
        <v>5</v>
      </c>
      <c r="E3" s="31"/>
      <c r="F3" s="32"/>
      <c r="G3" s="33"/>
      <c r="H3" s="34"/>
    </row>
    <row r="4" spans="1:8" x14ac:dyDescent="0.2">
      <c r="A4" s="29" t="s">
        <v>6</v>
      </c>
      <c r="B4" s="30"/>
      <c r="C4" s="30"/>
      <c r="D4" s="31" t="s">
        <v>7</v>
      </c>
      <c r="E4" s="31"/>
      <c r="F4" s="32"/>
      <c r="G4" s="33"/>
      <c r="H4" s="34"/>
    </row>
    <row r="5" spans="1:8" x14ac:dyDescent="0.2">
      <c r="A5" s="35" t="s">
        <v>8</v>
      </c>
      <c r="B5" s="36"/>
      <c r="C5" s="36"/>
      <c r="D5" s="37" t="s">
        <v>9</v>
      </c>
      <c r="E5" s="37"/>
      <c r="F5" s="38"/>
      <c r="G5" s="39"/>
      <c r="H5" s="40"/>
    </row>
    <row r="6" spans="1:8" x14ac:dyDescent="0.2">
      <c r="A6" s="20"/>
      <c r="B6" s="21"/>
      <c r="C6" s="21"/>
      <c r="D6" s="21"/>
      <c r="E6" s="22"/>
      <c r="F6" s="1"/>
      <c r="G6" s="23"/>
      <c r="H6" s="24"/>
    </row>
    <row r="7" spans="1:8" x14ac:dyDescent="0.2">
      <c r="A7" s="25" t="s">
        <v>10</v>
      </c>
      <c r="B7" s="25"/>
      <c r="C7" s="25"/>
      <c r="D7" s="25"/>
      <c r="E7" s="25"/>
      <c r="F7" s="25"/>
      <c r="G7" s="25"/>
      <c r="H7" t="s">
        <v>11</v>
      </c>
    </row>
    <row r="8" spans="1:8" x14ac:dyDescent="0.2">
      <c r="A8" s="2" t="s">
        <v>12</v>
      </c>
      <c r="B8" s="3" t="s">
        <v>13</v>
      </c>
      <c r="C8" s="3" t="s">
        <v>14</v>
      </c>
      <c r="D8" s="4" t="s">
        <v>15</v>
      </c>
      <c r="E8" s="4" t="s">
        <v>16</v>
      </c>
      <c r="F8" s="2" t="s">
        <v>17</v>
      </c>
      <c r="G8" s="3" t="s">
        <v>18</v>
      </c>
    </row>
    <row r="9" spans="1:8" x14ac:dyDescent="0.2">
      <c r="A9" s="5">
        <f>1000/(20/0.5)</f>
        <v>25</v>
      </c>
      <c r="B9" s="5">
        <f>1000/(500/100)</f>
        <v>200</v>
      </c>
      <c r="C9" s="5">
        <v>100</v>
      </c>
      <c r="D9" s="6">
        <f>(1000*E9)/1</f>
        <v>30</v>
      </c>
      <c r="E9" s="7">
        <v>0.03</v>
      </c>
      <c r="F9" s="7">
        <v>100</v>
      </c>
      <c r="G9" s="5">
        <f>1000-SUM(A9:D9,F9)</f>
        <v>545</v>
      </c>
    </row>
    <row r="10" spans="1:8" x14ac:dyDescent="0.2">
      <c r="A10" s="5">
        <f t="shared" ref="A10:A13" si="0">1000/(20/0.5)</f>
        <v>25</v>
      </c>
      <c r="B10" s="5">
        <f t="shared" ref="B10:B13" si="1">1000/(500/100)</f>
        <v>200</v>
      </c>
      <c r="C10" s="5">
        <v>100</v>
      </c>
      <c r="D10" s="6">
        <f t="shared" ref="D10:D13" si="2">(1000*E10)/1</f>
        <v>50</v>
      </c>
      <c r="E10" s="7">
        <v>0.05</v>
      </c>
      <c r="F10" s="7">
        <v>100</v>
      </c>
      <c r="G10" s="5">
        <f t="shared" ref="G10:G13" si="3">1000-SUM(A10:D10,F10)</f>
        <v>525</v>
      </c>
    </row>
    <row r="11" spans="1:8" x14ac:dyDescent="0.2">
      <c r="A11" s="5">
        <f t="shared" si="0"/>
        <v>25</v>
      </c>
      <c r="B11" s="5">
        <f t="shared" si="1"/>
        <v>200</v>
      </c>
      <c r="C11" s="5">
        <v>100</v>
      </c>
      <c r="D11" s="6">
        <f t="shared" si="2"/>
        <v>70</v>
      </c>
      <c r="E11" s="7">
        <v>7.0000000000000007E-2</v>
      </c>
      <c r="F11" s="7">
        <v>100</v>
      </c>
      <c r="G11" s="5">
        <f t="shared" si="3"/>
        <v>505</v>
      </c>
    </row>
    <row r="12" spans="1:8" x14ac:dyDescent="0.2">
      <c r="A12" s="5">
        <f t="shared" si="0"/>
        <v>25</v>
      </c>
      <c r="B12" s="5">
        <f t="shared" si="1"/>
        <v>200</v>
      </c>
      <c r="C12" s="5">
        <v>100</v>
      </c>
      <c r="D12" s="6">
        <f t="shared" si="2"/>
        <v>100</v>
      </c>
      <c r="E12" s="7">
        <v>0.1</v>
      </c>
      <c r="F12" s="7">
        <v>100</v>
      </c>
      <c r="G12" s="5">
        <f t="shared" si="3"/>
        <v>475</v>
      </c>
    </row>
    <row r="13" spans="1:8" x14ac:dyDescent="0.2">
      <c r="A13" s="5">
        <f t="shared" si="0"/>
        <v>25</v>
      </c>
      <c r="B13" s="5">
        <f t="shared" si="1"/>
        <v>200</v>
      </c>
      <c r="C13" s="5">
        <v>100</v>
      </c>
      <c r="D13" s="6">
        <f t="shared" si="2"/>
        <v>300</v>
      </c>
      <c r="E13" s="7">
        <v>0.3</v>
      </c>
      <c r="F13" s="7">
        <v>100</v>
      </c>
      <c r="G13" s="5">
        <f t="shared" si="3"/>
        <v>275</v>
      </c>
    </row>
    <row r="14" spans="1:8" x14ac:dyDescent="0.2">
      <c r="H14" t="s">
        <v>11</v>
      </c>
    </row>
    <row r="15" spans="1:8" ht="96" x14ac:dyDescent="0.2">
      <c r="A15" s="26" t="s">
        <v>19</v>
      </c>
      <c r="B15" s="27"/>
      <c r="C15" s="27"/>
      <c r="D15" s="27"/>
      <c r="E15" s="28"/>
      <c r="F15" s="8" t="s">
        <v>20</v>
      </c>
      <c r="G15" s="9"/>
      <c r="H15" s="10"/>
    </row>
    <row r="16" spans="1:8" x14ac:dyDescent="0.2">
      <c r="A16" s="4" t="s">
        <v>21</v>
      </c>
      <c r="B16" s="4" t="s">
        <v>22</v>
      </c>
      <c r="C16" s="2" t="s">
        <v>14</v>
      </c>
      <c r="D16" s="3" t="s">
        <v>23</v>
      </c>
      <c r="E16" s="3" t="s">
        <v>18</v>
      </c>
      <c r="G16" s="11"/>
    </row>
    <row r="17" spans="1:8" x14ac:dyDescent="0.2">
      <c r="A17" s="5">
        <f>1000/(500/B17)</f>
        <v>20</v>
      </c>
      <c r="B17" s="7">
        <v>10</v>
      </c>
      <c r="C17" s="5">
        <v>200</v>
      </c>
      <c r="D17" s="5">
        <f>1000/(20/5)</f>
        <v>250</v>
      </c>
      <c r="E17" s="5">
        <f>1000-SUM(A17,C17,D17)</f>
        <v>530</v>
      </c>
      <c r="F17" s="12"/>
      <c r="G17" s="12"/>
    </row>
    <row r="18" spans="1:8" x14ac:dyDescent="0.2">
      <c r="A18" s="5">
        <f>1000/(500/B18)</f>
        <v>119.99999999999999</v>
      </c>
      <c r="B18" s="7">
        <v>60</v>
      </c>
      <c r="C18" s="5">
        <v>200</v>
      </c>
      <c r="D18" s="5">
        <f t="shared" ref="D18:D19" si="4">1000/(20/5)</f>
        <v>250</v>
      </c>
      <c r="E18" s="5">
        <f>1000-SUM(A18,C18,D18)</f>
        <v>430</v>
      </c>
      <c r="F18" s="13"/>
      <c r="G18" s="12"/>
    </row>
    <row r="19" spans="1:8" x14ac:dyDescent="0.2">
      <c r="A19" s="5">
        <f>1000/(500/B19)</f>
        <v>200</v>
      </c>
      <c r="B19" s="7">
        <v>100</v>
      </c>
      <c r="C19" s="5">
        <v>200</v>
      </c>
      <c r="D19" s="5">
        <f t="shared" si="4"/>
        <v>250</v>
      </c>
      <c r="E19" s="5">
        <f>1000-SUM(A19,C19,D19)</f>
        <v>350</v>
      </c>
      <c r="F19" s="13"/>
      <c r="G19" s="12"/>
    </row>
    <row r="20" spans="1:8" x14ac:dyDescent="0.2">
      <c r="A20" s="13"/>
      <c r="B20" s="14"/>
      <c r="C20" s="13"/>
      <c r="D20" s="13"/>
      <c r="E20" s="13"/>
      <c r="F20" s="13"/>
      <c r="G20" s="12"/>
    </row>
    <row r="23" spans="1:8" x14ac:dyDescent="0.2">
      <c r="A23" s="26" t="s">
        <v>24</v>
      </c>
      <c r="B23" s="27"/>
      <c r="C23" s="27"/>
      <c r="D23" s="27"/>
      <c r="E23" s="27"/>
      <c r="F23" s="27"/>
      <c r="G23" s="15"/>
      <c r="H23" s="16" t="s">
        <v>25</v>
      </c>
    </row>
    <row r="24" spans="1:8" x14ac:dyDescent="0.2">
      <c r="A24" s="2" t="s">
        <v>26</v>
      </c>
      <c r="B24" s="3" t="s">
        <v>27</v>
      </c>
      <c r="C24" s="3" t="s">
        <v>14</v>
      </c>
      <c r="D24" s="4" t="s">
        <v>28</v>
      </c>
      <c r="E24" s="4" t="s">
        <v>29</v>
      </c>
      <c r="F24" s="17" t="s">
        <v>18</v>
      </c>
      <c r="G24" s="18"/>
    </row>
    <row r="25" spans="1:8" x14ac:dyDescent="0.2">
      <c r="A25" s="5">
        <f>1000/(1/0.03)</f>
        <v>29.999999999999996</v>
      </c>
      <c r="B25" s="5">
        <f>1000/(20/10)</f>
        <v>500</v>
      </c>
      <c r="C25" s="5">
        <v>50</v>
      </c>
      <c r="D25" s="5">
        <f>1000/(20/E25)</f>
        <v>25</v>
      </c>
      <c r="E25" s="7">
        <v>0.5</v>
      </c>
      <c r="F25" s="19">
        <f>1000-SUM(A25:D25)</f>
        <v>395</v>
      </c>
      <c r="G25" s="18"/>
    </row>
    <row r="26" spans="1:8" x14ac:dyDescent="0.2">
      <c r="A26" s="5">
        <f t="shared" ref="A26:A29" si="5">1000/(1/0.03)</f>
        <v>29.999999999999996</v>
      </c>
      <c r="B26" s="5">
        <f t="shared" ref="B26:B29" si="6">1000/(20/10)</f>
        <v>500</v>
      </c>
      <c r="C26" s="5">
        <v>50</v>
      </c>
      <c r="D26" s="5">
        <f t="shared" ref="D26:D29" si="7">1000/(20/E26)</f>
        <v>40</v>
      </c>
      <c r="E26" s="7">
        <v>0.8</v>
      </c>
      <c r="F26" s="19">
        <f>1000-SUM(A26:D26)</f>
        <v>380</v>
      </c>
      <c r="G26" s="18"/>
    </row>
    <row r="27" spans="1:8" x14ac:dyDescent="0.2">
      <c r="A27" s="5">
        <f t="shared" si="5"/>
        <v>29.999999999999996</v>
      </c>
      <c r="B27" s="5">
        <f t="shared" si="6"/>
        <v>500</v>
      </c>
      <c r="C27" s="5">
        <v>50</v>
      </c>
      <c r="D27" s="5">
        <f t="shared" si="7"/>
        <v>50</v>
      </c>
      <c r="E27" s="7">
        <v>1</v>
      </c>
      <c r="F27" s="19">
        <f>1000-SUM(A27:D27)</f>
        <v>370</v>
      </c>
      <c r="G27" s="18"/>
    </row>
    <row r="28" spans="1:8" x14ac:dyDescent="0.2">
      <c r="A28" s="5">
        <f t="shared" si="5"/>
        <v>29.999999999999996</v>
      </c>
      <c r="B28" s="5">
        <f t="shared" si="6"/>
        <v>500</v>
      </c>
      <c r="C28" s="5">
        <v>50</v>
      </c>
      <c r="D28" s="5">
        <f t="shared" si="7"/>
        <v>100</v>
      </c>
      <c r="E28" s="7">
        <v>2</v>
      </c>
      <c r="F28" s="19">
        <f>1000-SUM(A28:D28)</f>
        <v>320</v>
      </c>
      <c r="G28" s="18"/>
    </row>
    <row r="29" spans="1:8" x14ac:dyDescent="0.2">
      <c r="A29" s="5">
        <f t="shared" si="5"/>
        <v>29.999999999999996</v>
      </c>
      <c r="B29" s="5">
        <f t="shared" si="6"/>
        <v>500</v>
      </c>
      <c r="C29" s="5">
        <v>50</v>
      </c>
      <c r="D29" s="5">
        <f t="shared" si="7"/>
        <v>250</v>
      </c>
      <c r="E29" s="7">
        <v>5</v>
      </c>
      <c r="F29" s="5">
        <f>1000-SUM(A29:D29)</f>
        <v>170</v>
      </c>
    </row>
    <row r="31" spans="1:8" x14ac:dyDescent="0.2">
      <c r="A31" s="26" t="s">
        <v>30</v>
      </c>
      <c r="B31" s="27"/>
      <c r="C31" s="27"/>
      <c r="D31" s="27"/>
      <c r="E31" s="27"/>
      <c r="F31" s="27"/>
      <c r="G31" s="15"/>
      <c r="H31" s="16" t="s">
        <v>25</v>
      </c>
    </row>
    <row r="32" spans="1:8" x14ac:dyDescent="0.2">
      <c r="A32" s="3" t="s">
        <v>31</v>
      </c>
      <c r="B32" s="3" t="s">
        <v>32</v>
      </c>
      <c r="C32" s="3" t="s">
        <v>14</v>
      </c>
      <c r="D32" s="4" t="s">
        <v>21</v>
      </c>
      <c r="E32" s="4" t="s">
        <v>22</v>
      </c>
      <c r="F32" s="17" t="s">
        <v>18</v>
      </c>
      <c r="G32" s="18"/>
    </row>
    <row r="33" spans="1:7" x14ac:dyDescent="0.2">
      <c r="A33" s="5">
        <f>1000/(20/1)</f>
        <v>50</v>
      </c>
      <c r="B33" s="5">
        <f>1000/(1/0.3)</f>
        <v>300</v>
      </c>
      <c r="C33" s="5">
        <v>50</v>
      </c>
      <c r="D33" s="5">
        <f>1000/(500/E33)</f>
        <v>20</v>
      </c>
      <c r="E33" s="7">
        <v>10</v>
      </c>
      <c r="F33" s="19">
        <f>1000-SUM(A33:D33)</f>
        <v>580</v>
      </c>
      <c r="G33" s="18"/>
    </row>
    <row r="34" spans="1:7" x14ac:dyDescent="0.2">
      <c r="A34" s="5">
        <f t="shared" ref="A34:A37" si="8">1000/(20/1)</f>
        <v>50</v>
      </c>
      <c r="B34" s="5">
        <f t="shared" ref="B34:B37" si="9">1000/(1/0.3)</f>
        <v>300</v>
      </c>
      <c r="C34" s="5">
        <v>50</v>
      </c>
      <c r="D34" s="5">
        <f>1000/(500/E34)</f>
        <v>59.999999999999993</v>
      </c>
      <c r="E34" s="7">
        <v>30</v>
      </c>
      <c r="F34" s="19">
        <f>1000-SUM(A34:D34)</f>
        <v>540</v>
      </c>
      <c r="G34" s="18"/>
    </row>
    <row r="35" spans="1:7" x14ac:dyDescent="0.2">
      <c r="A35" s="5">
        <f t="shared" si="8"/>
        <v>50</v>
      </c>
      <c r="B35" s="5">
        <f t="shared" si="9"/>
        <v>300</v>
      </c>
      <c r="C35" s="5">
        <v>50</v>
      </c>
      <c r="D35" s="5">
        <f>1000/(500/E35)</f>
        <v>119.99999999999999</v>
      </c>
      <c r="E35" s="7">
        <v>60</v>
      </c>
      <c r="F35" s="19">
        <f>1000-SUM(A35:D35)</f>
        <v>480</v>
      </c>
      <c r="G35" s="18"/>
    </row>
    <row r="36" spans="1:7" x14ac:dyDescent="0.2">
      <c r="A36" s="5">
        <f t="shared" si="8"/>
        <v>50</v>
      </c>
      <c r="B36" s="5">
        <f t="shared" si="9"/>
        <v>300</v>
      </c>
      <c r="C36" s="5">
        <v>50</v>
      </c>
      <c r="D36" s="5">
        <f>1000/(500/E36)</f>
        <v>160</v>
      </c>
      <c r="E36" s="7">
        <v>80</v>
      </c>
      <c r="F36" s="19">
        <f>1000-SUM(A36:D36)</f>
        <v>440</v>
      </c>
      <c r="G36" s="18"/>
    </row>
    <row r="37" spans="1:7" x14ac:dyDescent="0.2">
      <c r="A37" s="5">
        <f t="shared" si="8"/>
        <v>50</v>
      </c>
      <c r="B37" s="5">
        <f t="shared" si="9"/>
        <v>300</v>
      </c>
      <c r="C37" s="5">
        <v>50</v>
      </c>
      <c r="D37" s="5">
        <f>1000/(500/E37)</f>
        <v>200</v>
      </c>
      <c r="E37" s="7">
        <v>100</v>
      </c>
      <c r="F37" s="5">
        <f>1000-SUM(A37:D37)</f>
        <v>400</v>
      </c>
    </row>
  </sheetData>
  <mergeCells count="20">
    <mergeCell ref="A3:C3"/>
    <mergeCell ref="D3:F3"/>
    <mergeCell ref="G3:H3"/>
    <mergeCell ref="A1:C1"/>
    <mergeCell ref="D1:F1"/>
    <mergeCell ref="A2:C2"/>
    <mergeCell ref="D2:F2"/>
    <mergeCell ref="G2:H2"/>
    <mergeCell ref="A31:F31"/>
    <mergeCell ref="A4:C4"/>
    <mergeCell ref="D4:F4"/>
    <mergeCell ref="G4:H4"/>
    <mergeCell ref="A5:C5"/>
    <mergeCell ref="D5:F5"/>
    <mergeCell ref="G5:H5"/>
    <mergeCell ref="A6:E6"/>
    <mergeCell ref="G6:H6"/>
    <mergeCell ref="A7:G7"/>
    <mergeCell ref="A15:E15"/>
    <mergeCell ref="A23:F23"/>
  </mergeCells>
  <pageMargins left="0.7" right="0.7" top="0.75" bottom="0.75" header="0.3" footer="0.3"/>
  <pageSetup paperSize="9" scale="8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Klarissa [kshaw@sun.ac.za]</dc:creator>
  <cp:lastModifiedBy>Shaw, Klarissa [kshaw@sun.ac.za]</cp:lastModifiedBy>
  <cp:lastPrinted>2025-04-08T06:25:35Z</cp:lastPrinted>
  <dcterms:created xsi:type="dcterms:W3CDTF">2025-04-07T10:04:38Z</dcterms:created>
  <dcterms:modified xsi:type="dcterms:W3CDTF">2025-04-08T06:25:52Z</dcterms:modified>
</cp:coreProperties>
</file>